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6200" windowHeight="11700" tabRatio="832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62913"/>
</workbook>
</file>

<file path=xl/calcChain.xml><?xml version="1.0" encoding="utf-8"?>
<calcChain xmlns="http://schemas.openxmlformats.org/spreadsheetml/2006/main"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D29" i="9"/>
  <c r="C12" i="8"/>
  <c r="C15" i="8"/>
  <c r="C11" i="20"/>
</calcChain>
</file>

<file path=xl/sharedStrings.xml><?xml version="1.0" encoding="utf-8"?>
<sst xmlns="http://schemas.openxmlformats.org/spreadsheetml/2006/main" count="80" uniqueCount="78">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</sst>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tabSelected="1" view="pageLayout" zoomScale="115" zoomScaleNormal="100" zoomScaleSheetLayoutView="100" zoomScalePageLayoutView="115" workbookViewId="0">
      <selection activeCell="C7" sqref="C7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7" t="s">
        <v>0</v>
      </c>
      <c r="B1" s="94"/>
      <c r="C1" s="97"/>
    </row>
    <row r="2" spans="1:3" ht="16.5" customHeight="1" x14ac:dyDescent="0.25">
      <c r="A2" s="15" t="s">
        <v>66</v>
      </c>
      <c r="B2" s="95"/>
      <c r="C2" s="15"/>
    </row>
    <row r="3" spans="1:3" ht="16.5" customHeight="1" x14ac:dyDescent="0.25">
      <c r="A3" s="97" t="s">
        <v>65</v>
      </c>
      <c r="B3" s="94"/>
      <c r="C3" s="97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3">
        <v>2019</v>
      </c>
    </row>
    <row r="7" spans="1:3" ht="15.75" x14ac:dyDescent="0.2">
      <c r="A7" s="51" t="s">
        <v>3</v>
      </c>
      <c r="B7" s="52" t="s">
        <v>10</v>
      </c>
      <c r="C7" s="53"/>
    </row>
    <row r="8" spans="1:3" ht="15.75" x14ac:dyDescent="0.2">
      <c r="A8" s="51" t="s">
        <v>4</v>
      </c>
      <c r="B8" s="52" t="s">
        <v>5</v>
      </c>
      <c r="C8" s="73"/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8" t="s">
        <v>19</v>
      </c>
    </row>
    <row r="13" spans="1:3" ht="15.75" x14ac:dyDescent="0.25">
      <c r="A13" s="128" t="s">
        <v>17</v>
      </c>
      <c r="B13" s="57" t="s">
        <v>18</v>
      </c>
    </row>
    <row r="14" spans="1:3" ht="20.25" customHeight="1" x14ac:dyDescent="0.2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2">
      <c r="B15" s="58"/>
      <c r="C15" s="58"/>
    </row>
    <row r="16" spans="1:3" ht="21.75" customHeight="1" x14ac:dyDescent="0.2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2">
      <c r="B17" s="58"/>
      <c r="C17" s="58"/>
    </row>
    <row r="18" spans="1:3" ht="45" x14ac:dyDescent="0.2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2">
      <c r="B19" s="59"/>
      <c r="C19" s="58"/>
    </row>
    <row r="20" spans="1:3" ht="20.25" customHeight="1" x14ac:dyDescent="0.2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2">
      <c r="B21" s="58"/>
      <c r="C21" s="58"/>
    </row>
    <row r="22" spans="1:3" ht="20.25" customHeight="1" x14ac:dyDescent="0.2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2">
      <c r="B23" s="58"/>
      <c r="C23" s="58"/>
    </row>
    <row r="24" spans="1:3" ht="20.25" customHeight="1" x14ac:dyDescent="0.2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2">
      <c r="B25" s="58"/>
      <c r="C25" s="58"/>
    </row>
    <row r="26" spans="1:3" ht="20.25" customHeight="1" x14ac:dyDescent="0.2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view="pageLayout" zoomScale="90" zoomScaleNormal="85" zoomScaleSheetLayoutView="85" zoomScalePageLayoutView="90" workbookViewId="0">
      <selection activeCell="B12" sqref="B12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2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2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25">
      <c r="A4" s="115" t="s">
        <v>8</v>
      </c>
      <c r="B4" s="113"/>
      <c r="C4" s="101"/>
    </row>
    <row r="5" spans="1:3" ht="16.5" customHeight="1" x14ac:dyDescent="0.25">
      <c r="A5" s="115" t="s">
        <v>41</v>
      </c>
      <c r="B5" s="113"/>
      <c r="C5" s="101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 xml:space="preserve">Company Legal Name: </v>
      </c>
      <c r="B7" s="74"/>
      <c r="C7" s="74"/>
    </row>
    <row r="8" spans="1:3" ht="16.5" customHeight="1" x14ac:dyDescent="0.25">
      <c r="A8" s="60" t="str">
        <f>"Calendar Year: "&amp;'Cover page'!C6</f>
        <v>Calendar Year: 2019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5" t="s">
        <v>11</v>
      </c>
      <c r="B10" s="106"/>
      <c r="C10" s="107"/>
    </row>
    <row r="11" spans="1:3" ht="49.5" customHeight="1" x14ac:dyDescent="0.25">
      <c r="A11" s="5" t="s">
        <v>12</v>
      </c>
      <c r="B11" s="20" t="str">
        <f>'Cover page'!C6&amp; " Total Paid Dollar Amount (PMPM)"</f>
        <v>2019 Total Paid Dollar Amount (PMPM)</v>
      </c>
      <c r="C11" s="20" t="s">
        <v>15</v>
      </c>
    </row>
    <row r="12" spans="1:3" ht="45" customHeight="1" x14ac:dyDescent="0.25">
      <c r="A12" s="12" t="s">
        <v>56</v>
      </c>
      <c r="B12" s="77"/>
      <c r="C12" s="25" t="e">
        <f>B12/B19</f>
        <v>#DIV/0!</v>
      </c>
    </row>
    <row r="13" spans="1:3" ht="45.75" customHeight="1" x14ac:dyDescent="0.25">
      <c r="A13" s="12" t="s">
        <v>57</v>
      </c>
      <c r="B13" s="77"/>
      <c r="C13" s="25" t="e">
        <f>B13/B19</f>
        <v>#DIV/0!</v>
      </c>
    </row>
    <row r="14" spans="1:3" ht="45" customHeight="1" x14ac:dyDescent="0.25">
      <c r="A14" s="12" t="s">
        <v>58</v>
      </c>
      <c r="B14" s="77"/>
      <c r="C14" s="25" t="e">
        <f>B14/B19</f>
        <v>#DIV/0!</v>
      </c>
    </row>
    <row r="15" spans="1:3" ht="45" customHeight="1" x14ac:dyDescent="0.25">
      <c r="A15" s="12" t="s">
        <v>47</v>
      </c>
      <c r="B15" s="26">
        <f>SUM(B12:B14)</f>
        <v>0</v>
      </c>
      <c r="C15" s="25" t="e">
        <f>B15/B19</f>
        <v>#DIV/0!</v>
      </c>
    </row>
    <row r="16" spans="1:3" ht="45" customHeight="1" x14ac:dyDescent="0.25">
      <c r="A16" s="117" t="s">
        <v>54</v>
      </c>
      <c r="B16" s="78"/>
      <c r="C16" s="25" t="e">
        <f>B16/B19</f>
        <v>#DIV/0!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2019</v>
      </c>
      <c r="C18" s="63"/>
    </row>
    <row r="19" spans="1:3" ht="45" customHeight="1" x14ac:dyDescent="0.25">
      <c r="A19" s="12" t="s">
        <v>53</v>
      </c>
      <c r="B19" s="90"/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6"/>
      <c r="B22" s="96"/>
      <c r="C22" s="96"/>
    </row>
    <row r="23" spans="1:3" ht="30" customHeight="1" x14ac:dyDescent="0.2">
      <c r="A23" s="108"/>
      <c r="B23" s="108"/>
      <c r="C23" s="108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view="pageLayout" zoomScale="85" zoomScaleNormal="100" zoomScaleSheetLayoutView="115" zoomScalePageLayoutView="85" workbookViewId="0">
      <selection activeCell="B13" sqref="B13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25">
      <c r="A4" s="101" t="s">
        <v>67</v>
      </c>
      <c r="B4" s="113"/>
      <c r="C4" s="16"/>
      <c r="D4" s="16"/>
    </row>
    <row r="5" spans="1:4" ht="18" customHeight="1" x14ac:dyDescent="0.25">
      <c r="A5" s="101" t="s">
        <v>42</v>
      </c>
      <c r="B5" s="113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 xml:space="preserve">Company Legal Name: 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2019 Total Annual Plan Spending (i.e., Allowed) Dollar Amount (PMPM)</v>
      </c>
      <c r="C11" s="20" t="str">
        <f>'Cover page'!C6-1&amp; " Total Annual Plan Spending (i.e., Allowed) Dollar Amount (PMPM)"</f>
        <v>2018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/>
      <c r="C12" s="79"/>
      <c r="D12" s="25" t="e">
        <f>B12/C12-1</f>
        <v>#DIV/0!</v>
      </c>
    </row>
    <row r="13" spans="1:4" ht="54.75" customHeight="1" x14ac:dyDescent="0.25">
      <c r="A13" s="12" t="s">
        <v>60</v>
      </c>
      <c r="B13" s="79"/>
      <c r="C13" s="79"/>
      <c r="D13" s="25" t="e">
        <f>B13/C13-1</f>
        <v>#DIV/0!</v>
      </c>
    </row>
    <row r="14" spans="1:4" ht="47.25" x14ac:dyDescent="0.25">
      <c r="A14" s="12" t="s">
        <v>58</v>
      </c>
      <c r="B14" s="79"/>
      <c r="C14" s="79"/>
      <c r="D14" s="25" t="e">
        <f>B14/C14-1</f>
        <v>#DIV/0!</v>
      </c>
    </row>
    <row r="15" spans="1:4" ht="45" customHeight="1" x14ac:dyDescent="0.25">
      <c r="A15" s="12" t="s">
        <v>55</v>
      </c>
      <c r="B15" s="37">
        <f>SUM(B12:B14)</f>
        <v>0</v>
      </c>
      <c r="C15" s="37">
        <f>SUM(C12:C14)</f>
        <v>0</v>
      </c>
      <c r="D15" s="25" t="e">
        <f>B15/C15-1</f>
        <v>#DIV/0!</v>
      </c>
    </row>
    <row r="16" spans="1:4" ht="45" customHeight="1" x14ac:dyDescent="0.25">
      <c r="A16" s="12" t="s">
        <v>40</v>
      </c>
      <c r="B16" s="78"/>
      <c r="C16" s="78"/>
      <c r="D16" s="25" t="e">
        <f>B16/C16-1</f>
        <v>#DIV/0!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2019</v>
      </c>
      <c r="C18" s="8">
        <f>B18-1</f>
        <v>2018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0</v>
      </c>
      <c r="C19" s="79"/>
      <c r="D19" s="25" t="e">
        <f>B19/C19-1</f>
        <v>#DIV/0!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9"/>
      <c r="B23" s="109"/>
      <c r="C23" s="109"/>
      <c r="D23" s="109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view="pageLayout" zoomScale="85" zoomScaleNormal="100" zoomScaleSheetLayoutView="100" zoomScalePageLayoutView="85" workbookViewId="0">
      <selection activeCell="C13" sqref="C13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5.75" x14ac:dyDescent="0.25">
      <c r="A4" s="101" t="s">
        <v>77</v>
      </c>
      <c r="B4" s="113"/>
      <c r="C4" s="16"/>
      <c r="D4" s="16"/>
    </row>
    <row r="5" spans="1:4" ht="16.5" customHeight="1" x14ac:dyDescent="0.25">
      <c r="A5" s="101" t="s">
        <v>43</v>
      </c>
      <c r="B5" s="113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 xml:space="preserve">Company Legal Name: 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2019 (PMPM)</v>
      </c>
      <c r="C10" s="20" t="str">
        <f>'Cover page'!$C6-1&amp; " (PMPM)"</f>
        <v>2018 (PMPM)</v>
      </c>
      <c r="D10" s="20" t="s">
        <v>75</v>
      </c>
    </row>
    <row r="11" spans="1:4" ht="31.5" x14ac:dyDescent="0.25">
      <c r="A11" s="12" t="s">
        <v>61</v>
      </c>
      <c r="B11" s="80"/>
      <c r="C11" s="80"/>
      <c r="D11" s="30">
        <f>B11-C11</f>
        <v>0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/>
      <c r="C13" s="80"/>
      <c r="D13" s="30">
        <f>B13-C13</f>
        <v>0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/>
      <c r="C15" s="81"/>
      <c r="D15" s="70">
        <f>B15-C15</f>
        <v>0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/>
      <c r="C17" s="80"/>
      <c r="D17" s="30">
        <f>B17-C17</f>
        <v>0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/>
      <c r="C19" s="82"/>
      <c r="D19" s="34">
        <f>B19-C19</f>
        <v>0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/>
      <c r="C21" s="80"/>
      <c r="D21" s="30">
        <f>B21-C21</f>
        <v>0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/>
      <c r="C23" s="80"/>
      <c r="D23" s="30">
        <f>B23-C23</f>
        <v>0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/>
      <c r="C25" s="80"/>
      <c r="D25" s="30">
        <f>B25-C25</f>
        <v>0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/>
      <c r="C27" s="80"/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0</v>
      </c>
      <c r="C29" s="30">
        <f>SUM(C11:C27)</f>
        <v>0</v>
      </c>
      <c r="D29" s="30">
        <f>B29-C29</f>
        <v>0</v>
      </c>
    </row>
    <row r="30" spans="1:4" x14ac:dyDescent="0.2">
      <c r="B30" s="91">
        <f>B29-PharmPctPrem!B19</f>
        <v>0</v>
      </c>
      <c r="C30" s="91">
        <f>C29-YoYTotalPlanSpnd!C19</f>
        <v>0</v>
      </c>
    </row>
    <row r="31" spans="1:4" ht="15.75" x14ac:dyDescent="0.25">
      <c r="A31" s="12" t="s">
        <v>36</v>
      </c>
      <c r="B31" s="39">
        <f>'Cover page'!C6</f>
        <v>2019</v>
      </c>
      <c r="C31" s="39">
        <f>B31-1</f>
        <v>2018</v>
      </c>
    </row>
    <row r="32" spans="1:4" ht="15.75" x14ac:dyDescent="0.25">
      <c r="A32" s="12" t="s">
        <v>37</v>
      </c>
      <c r="B32" s="83"/>
      <c r="C32" s="83"/>
    </row>
    <row r="33" spans="1:4" ht="31.5" x14ac:dyDescent="0.25">
      <c r="A33" s="12" t="s">
        <v>64</v>
      </c>
      <c r="B33" s="83"/>
      <c r="C33" s="83"/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36"/>
  <sheetViews>
    <sheetView view="pageLayout" zoomScaleNormal="100" zoomScaleSheetLayoutView="83" workbookViewId="0">
      <selection activeCell="B11" sqref="B11"/>
    </sheetView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ht="15.75" x14ac:dyDescent="0.2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2019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/>
      <c r="B11" s="19"/>
    </row>
    <row r="12" spans="1:10" x14ac:dyDescent="0.2">
      <c r="A12" s="19"/>
      <c r="B12" s="19"/>
    </row>
    <row r="13" spans="1:10" x14ac:dyDescent="0.2">
      <c r="A13" s="19"/>
      <c r="B13" s="19"/>
    </row>
    <row r="14" spans="1:10" x14ac:dyDescent="0.2">
      <c r="A14" s="19"/>
      <c r="B14" s="19"/>
    </row>
    <row r="15" spans="1:10" x14ac:dyDescent="0.2">
      <c r="A15" s="19"/>
      <c r="B15" s="19"/>
    </row>
    <row r="16" spans="1:10" x14ac:dyDescent="0.2">
      <c r="A16" s="19"/>
      <c r="B16" s="19"/>
    </row>
    <row r="17" spans="1:2" x14ac:dyDescent="0.2">
      <c r="A17" s="19"/>
      <c r="B17" s="19"/>
    </row>
    <row r="18" spans="1:2" x14ac:dyDescent="0.2">
      <c r="A18" s="19"/>
      <c r="B18" s="19"/>
    </row>
    <row r="19" spans="1:2" x14ac:dyDescent="0.2">
      <c r="A19" s="19"/>
      <c r="B19" s="19"/>
    </row>
    <row r="20" spans="1:2" x14ac:dyDescent="0.2">
      <c r="A20" s="19"/>
      <c r="B20" s="19"/>
    </row>
    <row r="21" spans="1:2" x14ac:dyDescent="0.2">
      <c r="A21" s="19"/>
      <c r="B21" s="19"/>
    </row>
    <row r="22" spans="1:2" x14ac:dyDescent="0.2">
      <c r="A22" s="19"/>
      <c r="B22" s="19"/>
    </row>
    <row r="23" spans="1:2" x14ac:dyDescent="0.2">
      <c r="A23" s="19"/>
      <c r="B23" s="19"/>
    </row>
    <row r="24" spans="1:2" x14ac:dyDescent="0.2">
      <c r="A24" s="19"/>
      <c r="B24" s="19"/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</sheetData>
  <sheetProtection selectLockedCells="1"/>
  <printOptions horizontalCentered="1"/>
  <pageMargins left="0.7" right="0.7" top="0.75" bottom="0.75" header="0.3" footer="0.3"/>
  <pageSetup scale="94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B15" sqref="B15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2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2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25">
      <c r="A4" s="101" t="s">
        <v>50</v>
      </c>
      <c r="B4" s="102"/>
      <c r="C4" s="16"/>
    </row>
    <row r="5" spans="1:4" ht="16.5" customHeight="1" x14ac:dyDescent="0.25">
      <c r="A5" s="115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 xml:space="preserve">Company Legal Name: 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2019 Paid Dollar Amount (PMPM)</v>
      </c>
      <c r="C10" s="20" t="s">
        <v>52</v>
      </c>
    </row>
    <row r="11" spans="1:4" ht="31.5" x14ac:dyDescent="0.25">
      <c r="A11" s="12" t="s">
        <v>68</v>
      </c>
      <c r="B11" s="92">
        <f>YoYcompofPrem!B13</f>
        <v>0</v>
      </c>
      <c r="C11" s="29" t="e">
        <f>B11/$B$15</f>
        <v>#DIV/0!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2">
        <f>YoYcompofPrem!B11+YoYcompofPrem!B17+YoYcompofPrem!B13</f>
        <v>0</v>
      </c>
      <c r="C13" s="29" t="e">
        <f>B13/$B$15</f>
        <v>#DIV/0!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0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view="pageLayout" zoomScaleNormal="100" zoomScaleSheetLayoutView="70" workbookViewId="0">
      <selection activeCell="A44" sqref="A44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1" t="s">
        <v>20</v>
      </c>
      <c r="B4" s="101"/>
      <c r="C4" s="101"/>
      <c r="D4" s="101"/>
      <c r="E4" s="101"/>
    </row>
    <row r="5" spans="1:5" ht="15.75" x14ac:dyDescent="0.25">
      <c r="A5" s="101" t="s">
        <v>46</v>
      </c>
      <c r="B5" s="101"/>
      <c r="C5" s="101"/>
      <c r="D5" s="101"/>
      <c r="E5" s="101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 xml:space="preserve">Company Legal Name: 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2019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8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7" t="s">
        <v>28</v>
      </c>
      <c r="B12" s="112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6" t="s">
        <v>31</v>
      </c>
      <c r="B16" s="121"/>
      <c r="C16" s="124" t="s">
        <v>38</v>
      </c>
      <c r="D16" s="122"/>
      <c r="E16" s="123"/>
    </row>
    <row r="17" spans="1:5" ht="15.75" x14ac:dyDescent="0.2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/>
      <c r="B18" s="47"/>
      <c r="C18" s="85"/>
      <c r="D18" s="47"/>
      <c r="E18" s="66"/>
    </row>
    <row r="19" spans="1:5" ht="15.75" x14ac:dyDescent="0.2">
      <c r="A19" s="64"/>
      <c r="B19" s="47"/>
      <c r="C19" s="85"/>
      <c r="D19" s="47"/>
      <c r="E19" s="66"/>
    </row>
    <row r="20" spans="1:5" ht="15.75" x14ac:dyDescent="0.2">
      <c r="A20" s="64"/>
      <c r="B20" s="47"/>
      <c r="C20" s="85"/>
      <c r="D20" s="47"/>
      <c r="E20" s="66"/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2019-07-02T00:02:30Z</dcterms:modified>
</cp:coreProperties>
</file>