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R\(Administrative Support)\Document Accessible Files\Submit Financial Filings and Reports (DMHC Website)\"/>
    </mc:Choice>
  </mc:AlternateContent>
  <workbookProtection workbookPassword="DFC0" lockStructure="1"/>
  <bookViews>
    <workbookView xWindow="240" yWindow="45" windowWidth="18195" windowHeight="10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62913"/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I54" i="8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F11" i="8" l="1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<sst xmlns="http://schemas.openxmlformats.org/spreadsheetml/2006/main" count="164" uniqueCount="64">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</sst>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view="pageLayout" topLeftCell="A34" zoomScaleNormal="100" workbookViewId="0">
      <selection activeCell="B44" sqref="B44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/>
    </row>
    <row r="8" spans="1:3" ht="15.75" x14ac:dyDescent="0.25">
      <c r="A8" s="91" t="s">
        <v>3</v>
      </c>
      <c r="B8" s="92" t="s">
        <v>34</v>
      </c>
      <c r="C8" s="94"/>
    </row>
    <row r="9" spans="1:3" ht="15.75" x14ac:dyDescent="0.25">
      <c r="A9" s="91" t="s">
        <v>4</v>
      </c>
      <c r="B9" s="92" t="s">
        <v>5</v>
      </c>
      <c r="C9" s="95"/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disablePrompts="1"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verticalDpi="0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topLeftCell="A31" zoomScaleNormal="100" workbookViewId="0">
      <selection activeCell="H9" sqref="H9:I9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-5</v>
      </c>
      <c r="F10" s="31">
        <f>E10+1</f>
        <v>-4</v>
      </c>
      <c r="G10" s="32">
        <f>F10+1</f>
        <v>-3</v>
      </c>
      <c r="H10" s="31">
        <f>G10+1</f>
        <v>-2</v>
      </c>
      <c r="I10" s="33">
        <f>H10+1</f>
        <v>-1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>
        <v>1000000000</v>
      </c>
      <c r="F12" s="42">
        <v>1050000000</v>
      </c>
      <c r="G12" s="41">
        <v>1110000000</v>
      </c>
      <c r="H12" s="43">
        <v>1180000000</v>
      </c>
      <c r="I12" s="43">
        <v>1250000000</v>
      </c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>
        <v>600000000</v>
      </c>
      <c r="F15" s="42">
        <v>720000000</v>
      </c>
      <c r="G15" s="41">
        <v>750000000</v>
      </c>
      <c r="H15" s="43">
        <v>775000000</v>
      </c>
      <c r="I15" s="43">
        <v>800000000</v>
      </c>
    </row>
    <row r="16" spans="1:9" s="5" customFormat="1" ht="15" x14ac:dyDescent="0.2">
      <c r="B16" s="10"/>
      <c r="C16" s="39">
        <v>2.2000000000000002</v>
      </c>
      <c r="D16" s="40" t="s">
        <v>11</v>
      </c>
      <c r="E16" s="41">
        <v>100000000</v>
      </c>
      <c r="F16" s="42">
        <v>105000000</v>
      </c>
      <c r="G16" s="41">
        <v>111000000</v>
      </c>
      <c r="H16" s="43">
        <v>118000000</v>
      </c>
      <c r="I16" s="43">
        <v>300000000</v>
      </c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700000000</v>
      </c>
      <c r="F20" s="56">
        <f t="shared" ref="F20:I20" si="0">SUM(F15:F19)</f>
        <v>825000000</v>
      </c>
      <c r="G20" s="56">
        <f t="shared" si="0"/>
        <v>861000000</v>
      </c>
      <c r="H20" s="56">
        <f t="shared" si="0"/>
        <v>893000000</v>
      </c>
      <c r="I20" s="56">
        <f t="shared" si="0"/>
        <v>1100000000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>
        <v>3000000</v>
      </c>
      <c r="F24" s="42">
        <v>3100000</v>
      </c>
      <c r="G24" s="41">
        <v>3200000</v>
      </c>
      <c r="H24" s="43">
        <v>3300000</v>
      </c>
      <c r="I24" s="43">
        <v>3400000</v>
      </c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>
        <v>4000000</v>
      </c>
      <c r="I25" s="43">
        <v>3000000</v>
      </c>
    </row>
    <row r="26" spans="1:9" s="5" customFormat="1" ht="14.1" customHeight="1" x14ac:dyDescent="0.2">
      <c r="B26" s="10"/>
      <c r="C26" s="62"/>
      <c r="D26" s="63" t="s">
        <v>46</v>
      </c>
      <c r="E26" s="41"/>
      <c r="F26" s="42">
        <v>800000</v>
      </c>
      <c r="G26" s="41">
        <v>800000</v>
      </c>
      <c r="H26" s="43">
        <v>800000</v>
      </c>
      <c r="I26" s="43">
        <v>800000</v>
      </c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>
        <v>23500000</v>
      </c>
      <c r="F29" s="42">
        <v>24675000</v>
      </c>
      <c r="G29" s="41">
        <v>26085000</v>
      </c>
      <c r="H29" s="43">
        <v>27730000</v>
      </c>
      <c r="I29" s="64">
        <v>29375000</v>
      </c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26500000</v>
      </c>
      <c r="F33" s="56">
        <f t="shared" ref="F33:I33" si="1">SUM(F24:F32)</f>
        <v>28575000</v>
      </c>
      <c r="G33" s="56">
        <f t="shared" si="1"/>
        <v>30085000</v>
      </c>
      <c r="H33" s="56">
        <f t="shared" si="1"/>
        <v>35830000</v>
      </c>
      <c r="I33" s="56">
        <f t="shared" si="1"/>
        <v>36575000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>
        <v>6000000</v>
      </c>
      <c r="F36" s="42">
        <v>6100000</v>
      </c>
      <c r="G36" s="41">
        <v>6200000</v>
      </c>
      <c r="H36" s="43">
        <v>6300000</v>
      </c>
      <c r="I36" s="43">
        <v>6400000</v>
      </c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6000000</v>
      </c>
      <c r="F42" s="56">
        <f>SUM(F36:F41)</f>
        <v>6100000</v>
      </c>
      <c r="G42" s="56">
        <f>SUM(G36:G41)</f>
        <v>6200000</v>
      </c>
      <c r="H42" s="56">
        <f>SUM(H36:H41)</f>
        <v>6300000</v>
      </c>
      <c r="I42" s="56">
        <f>SUM(I36:I41)</f>
        <v>6400000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>
        <v>100000000</v>
      </c>
      <c r="F45" s="42">
        <v>100000000</v>
      </c>
      <c r="G45" s="41">
        <v>100000000</v>
      </c>
      <c r="H45" s="43">
        <v>100000000</v>
      </c>
      <c r="I45" s="43">
        <v>100000000</v>
      </c>
    </row>
    <row r="46" spans="2:9" ht="15" x14ac:dyDescent="0.2">
      <c r="B46" s="13"/>
      <c r="C46" s="62">
        <v>5.2</v>
      </c>
      <c r="D46" s="40" t="s">
        <v>23</v>
      </c>
      <c r="E46" s="41">
        <v>90000000</v>
      </c>
      <c r="F46" s="42">
        <v>30000000</v>
      </c>
      <c r="G46" s="41">
        <v>20000000</v>
      </c>
      <c r="H46" s="43">
        <v>5000000</v>
      </c>
      <c r="I46" s="43">
        <v>5000000</v>
      </c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190000000</v>
      </c>
      <c r="F48" s="56">
        <f>SUM(F45:F47)</f>
        <v>130000000</v>
      </c>
      <c r="G48" s="56">
        <f>SUM(G45:G47)</f>
        <v>120000000</v>
      </c>
      <c r="H48" s="56">
        <f>SUM(H45:H47)</f>
        <v>105000000</v>
      </c>
      <c r="I48" s="56">
        <f>SUM(I45:I47)</f>
        <v>105000000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>
        <v>100000</v>
      </c>
      <c r="F51" s="41">
        <v>100000</v>
      </c>
      <c r="G51" s="41">
        <v>100000</v>
      </c>
      <c r="H51" s="41">
        <v>100000</v>
      </c>
      <c r="I51" s="41">
        <v>100000</v>
      </c>
    </row>
    <row r="52" spans="2:9" ht="15.75" thickBot="1" x14ac:dyDescent="0.25">
      <c r="B52" s="14"/>
      <c r="C52" s="81">
        <v>6.2</v>
      </c>
      <c r="D52" s="82" t="s">
        <v>28</v>
      </c>
      <c r="E52" s="83">
        <v>1200000</v>
      </c>
      <c r="F52" s="83">
        <v>1200000</v>
      </c>
      <c r="G52" s="83">
        <v>1200000</v>
      </c>
      <c r="H52" s="83">
        <v>1200000</v>
      </c>
      <c r="I52" s="83">
        <v>1200000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topLeftCell="A34" zoomScaleNormal="100" workbookViewId="0">
      <selection activeCell="D51" sqref="D5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-5</v>
      </c>
      <c r="F11" s="31">
        <f>E11+1</f>
        <v>-4</v>
      </c>
      <c r="G11" s="32">
        <f>F11+1</f>
        <v>-3</v>
      </c>
      <c r="H11" s="31">
        <f>G11+1</f>
        <v>-2</v>
      </c>
      <c r="I11" s="33">
        <f>H11+1</f>
        <v>-1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1000000000</v>
      </c>
      <c r="F13" s="42">
        <v>1050000000</v>
      </c>
      <c r="G13" s="41">
        <v>1110000000</v>
      </c>
      <c r="H13" s="43">
        <v>1180000000</v>
      </c>
      <c r="I13" s="43">
        <v>1250000000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600000000</v>
      </c>
      <c r="F16" s="42">
        <v>720000000</v>
      </c>
      <c r="G16" s="41">
        <v>750000000</v>
      </c>
      <c r="H16" s="43">
        <v>775000000</v>
      </c>
      <c r="I16" s="43">
        <v>800000000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>
        <v>100000000</v>
      </c>
      <c r="F17" s="42">
        <v>105000000</v>
      </c>
      <c r="G17" s="41">
        <v>111000000</v>
      </c>
      <c r="H17" s="43">
        <v>118000000</v>
      </c>
      <c r="I17" s="43">
        <v>300000000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7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9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700000000</v>
      </c>
      <c r="F21" s="56">
        <f t="shared" ref="F21:I21" si="0">SUM(F16:F20)</f>
        <v>825000000</v>
      </c>
      <c r="G21" s="56">
        <f t="shared" si="0"/>
        <v>861000000</v>
      </c>
      <c r="H21" s="56">
        <f t="shared" si="0"/>
        <v>893000000</v>
      </c>
      <c r="I21" s="56">
        <f t="shared" si="0"/>
        <v>1100000000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3000000</v>
      </c>
      <c r="F25" s="42">
        <v>3100000</v>
      </c>
      <c r="G25" s="41">
        <v>3200000</v>
      </c>
      <c r="H25" s="43">
        <v>3300000</v>
      </c>
      <c r="I25" s="43">
        <v>3400000</v>
      </c>
    </row>
    <row r="26" spans="1:9" s="30" customFormat="1" ht="14.1" customHeight="1" x14ac:dyDescent="0.2">
      <c r="B26" s="109"/>
      <c r="C26" s="62"/>
      <c r="D26" s="63" t="s">
        <v>45</v>
      </c>
      <c r="E26" s="41"/>
      <c r="F26" s="42"/>
      <c r="G26" s="41"/>
      <c r="H26" s="43">
        <v>4000000</v>
      </c>
      <c r="I26" s="43">
        <v>3000000</v>
      </c>
    </row>
    <row r="27" spans="1:9" s="30" customFormat="1" ht="14.1" customHeight="1" x14ac:dyDescent="0.2">
      <c r="B27" s="109"/>
      <c r="C27" s="62"/>
      <c r="D27" s="63" t="s">
        <v>46</v>
      </c>
      <c r="E27" s="41"/>
      <c r="F27" s="42">
        <v>800000</v>
      </c>
      <c r="G27" s="41">
        <v>800000</v>
      </c>
      <c r="H27" s="43">
        <v>800000</v>
      </c>
      <c r="I27" s="43">
        <v>800000</v>
      </c>
    </row>
    <row r="28" spans="1:9" s="30" customFormat="1" ht="14.1" customHeight="1" x14ac:dyDescent="0.2">
      <c r="B28" s="109"/>
      <c r="C28" s="62"/>
      <c r="D28" s="63" t="s">
        <v>47</v>
      </c>
      <c r="E28" s="41"/>
      <c r="F28" s="42"/>
      <c r="G28" s="41"/>
      <c r="H28" s="43"/>
      <c r="I28" s="43"/>
    </row>
    <row r="29" spans="1:9" s="30" customFormat="1" ht="14.1" customHeight="1" x14ac:dyDescent="0.2">
      <c r="B29" s="109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7"/>
      <c r="C30" s="62">
        <v>3.2</v>
      </c>
      <c r="D30" s="55" t="s">
        <v>30</v>
      </c>
      <c r="E30" s="41">
        <v>23500000</v>
      </c>
      <c r="F30" s="42">
        <v>24675000</v>
      </c>
      <c r="G30" s="41">
        <v>26085000</v>
      </c>
      <c r="H30" s="43">
        <v>27730000</v>
      </c>
      <c r="I30" s="64">
        <v>29375000</v>
      </c>
    </row>
    <row r="31" spans="1:9" x14ac:dyDescent="0.2">
      <c r="B31" s="107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7"/>
      <c r="C32" s="62">
        <v>3.4</v>
      </c>
      <c r="D32" s="40" t="s">
        <v>21</v>
      </c>
      <c r="E32" s="41"/>
      <c r="F32" s="42"/>
      <c r="G32" s="41"/>
      <c r="H32" s="43"/>
      <c r="I32" s="43"/>
    </row>
    <row r="33" spans="2:9" x14ac:dyDescent="0.2">
      <c r="B33" s="107"/>
      <c r="C33" s="62">
        <v>3.5</v>
      </c>
      <c r="D33" s="40" t="s">
        <v>31</v>
      </c>
      <c r="E33" s="41"/>
      <c r="F33" s="42"/>
      <c r="G33" s="41"/>
      <c r="H33" s="43"/>
      <c r="I33" s="43"/>
    </row>
    <row r="34" spans="2:9" x14ac:dyDescent="0.2">
      <c r="B34" s="107"/>
      <c r="C34" s="62">
        <v>3.6</v>
      </c>
      <c r="D34" s="40" t="s">
        <v>32</v>
      </c>
      <c r="E34" s="56">
        <f>SUM(E25:E33)</f>
        <v>26500000</v>
      </c>
      <c r="F34" s="56">
        <f t="shared" ref="F34:I34" si="1">SUM(F25:F33)</f>
        <v>28575000</v>
      </c>
      <c r="G34" s="56">
        <f t="shared" si="1"/>
        <v>30085000</v>
      </c>
      <c r="H34" s="56">
        <f t="shared" si="1"/>
        <v>35830000</v>
      </c>
      <c r="I34" s="56">
        <f t="shared" si="1"/>
        <v>36575000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v>6000000</v>
      </c>
      <c r="F37" s="42">
        <v>6100000</v>
      </c>
      <c r="G37" s="41">
        <v>6200000</v>
      </c>
      <c r="H37" s="43">
        <v>6300000</v>
      </c>
      <c r="I37" s="43">
        <v>6400000</v>
      </c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6000000</v>
      </c>
      <c r="F43" s="56">
        <f>SUM(F37:F42)</f>
        <v>6100000</v>
      </c>
      <c r="G43" s="56">
        <f>SUM(G37:G42)</f>
        <v>6200000</v>
      </c>
      <c r="H43" s="56">
        <f>SUM(H37:H42)</f>
        <v>6300000</v>
      </c>
      <c r="I43" s="56">
        <f>SUM(I37:I42)</f>
        <v>6400000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100000000</v>
      </c>
      <c r="F46" s="42">
        <v>100000000</v>
      </c>
      <c r="G46" s="41">
        <v>100000000</v>
      </c>
      <c r="H46" s="43">
        <v>100000000</v>
      </c>
      <c r="I46" s="43">
        <v>100000000</v>
      </c>
    </row>
    <row r="47" spans="2:9" x14ac:dyDescent="0.2">
      <c r="B47" s="116"/>
      <c r="C47" s="62">
        <v>5.2</v>
      </c>
      <c r="D47" s="40" t="s">
        <v>23</v>
      </c>
      <c r="E47" s="41">
        <v>90000000</v>
      </c>
      <c r="F47" s="42">
        <v>30000000</v>
      </c>
      <c r="G47" s="41">
        <v>20000000</v>
      </c>
      <c r="H47" s="43">
        <v>5000000</v>
      </c>
      <c r="I47" s="43">
        <v>5000000</v>
      </c>
    </row>
    <row r="48" spans="2:9" x14ac:dyDescent="0.2">
      <c r="B48" s="116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6"/>
      <c r="C49" s="62">
        <v>5.4</v>
      </c>
      <c r="D49" s="40" t="s">
        <v>25</v>
      </c>
      <c r="E49" s="56">
        <f>SUM(E46:E48)</f>
        <v>190000000</v>
      </c>
      <c r="F49" s="56">
        <f>SUM(F46:F48)</f>
        <v>130000000</v>
      </c>
      <c r="G49" s="56">
        <f>SUM(G46:G48)</f>
        <v>120000000</v>
      </c>
      <c r="H49" s="56">
        <f>SUM(H46:H48)</f>
        <v>105000000</v>
      </c>
      <c r="I49" s="56">
        <f>SUM(I46:I48)</f>
        <v>105000000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100000</v>
      </c>
      <c r="F52" s="41">
        <v>100000</v>
      </c>
      <c r="G52" s="41">
        <v>100000</v>
      </c>
      <c r="H52" s="41">
        <v>100000</v>
      </c>
      <c r="I52" s="41">
        <v>100000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1200000</v>
      </c>
      <c r="F53" s="83">
        <v>1200000</v>
      </c>
      <c r="G53" s="83">
        <v>1200000</v>
      </c>
      <c r="H53" s="83">
        <v>1200000</v>
      </c>
      <c r="I53" s="83">
        <v>1200000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topLeftCell="A52" zoomScaleNormal="100" zoomScaleSheetLayoutView="100" workbookViewId="0">
      <selection activeCell="F6" sqref="F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-5</v>
      </c>
      <c r="F11" s="31">
        <f>E11+1</f>
        <v>-4</v>
      </c>
      <c r="G11" s="32">
        <f>F11+1</f>
        <v>-3</v>
      </c>
      <c r="H11" s="31">
        <f>G11+1</f>
        <v>-2</v>
      </c>
      <c r="I11" s="33">
        <f>H11+1</f>
        <v>-1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1000000000</v>
      </c>
      <c r="F13" s="56">
        <f>'Historical Data - HMO'!F12</f>
        <v>1050000000</v>
      </c>
      <c r="G13" s="56">
        <f>'Historical Data - HMO'!G12</f>
        <v>1110000000</v>
      </c>
      <c r="H13" s="56">
        <f>'Historical Data - HMO'!H12</f>
        <v>1180000000</v>
      </c>
      <c r="I13" s="56">
        <f>'Historical Data - HMO'!I12</f>
        <v>1250000000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700000000</v>
      </c>
      <c r="F14" s="56">
        <f>'Historical Data - HMO'!F20</f>
        <v>825000000</v>
      </c>
      <c r="G14" s="56">
        <f>'Historical Data - HMO'!G20</f>
        <v>861000000</v>
      </c>
      <c r="H14" s="56">
        <f>'Historical Data - HMO'!H20</f>
        <v>893000000</v>
      </c>
      <c r="I14" s="56">
        <f>'Historical Data - HMO'!I20</f>
        <v>1100000000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190000000</v>
      </c>
      <c r="F15" s="56">
        <f>'Historical Data - HMO'!F48</f>
        <v>130000000</v>
      </c>
      <c r="G15" s="56">
        <f>'Historical Data - HMO'!G48</f>
        <v>120000000</v>
      </c>
      <c r="H15" s="56">
        <f>'Historical Data - HMO'!H48</f>
        <v>105000000</v>
      </c>
      <c r="I15" s="56">
        <f>'Historical Data - HMO'!I48</f>
        <v>105000000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26500000</v>
      </c>
      <c r="F16" s="56">
        <f>'Historical Data - HMO'!F33</f>
        <v>28575000</v>
      </c>
      <c r="G16" s="56">
        <f>'Historical Data - HMO'!G33</f>
        <v>30085000</v>
      </c>
      <c r="H16" s="56">
        <f>'Historical Data - HMO'!H33</f>
        <v>35830000</v>
      </c>
      <c r="I16" s="56">
        <f>'Historical Data - HMO'!I33</f>
        <v>36575000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6000000</v>
      </c>
      <c r="F17" s="121">
        <f>'Historical Data - HMO'!F42</f>
        <v>6100000</v>
      </c>
      <c r="G17" s="56">
        <f>'Historical Data - HMO'!G42</f>
        <v>6200000</v>
      </c>
      <c r="H17" s="122">
        <f>'Historical Data - HMO'!H42</f>
        <v>6300000</v>
      </c>
      <c r="I17" s="122">
        <f>'Historical Data - HMO'!I42</f>
        <v>6400000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>
        <f>IF('Historical Data - HMO'!E$52=0,"",'Historical Data - summary'!E13/'Historical Data - HMO'!E$52)</f>
        <v>833.33333333333337</v>
      </c>
      <c r="F20" s="56">
        <f>IF('Historical Data - HMO'!F$52=0,"",'Historical Data - summary'!F13/'Historical Data - HMO'!F$52)</f>
        <v>875</v>
      </c>
      <c r="G20" s="56">
        <f>IF('Historical Data - HMO'!G$52=0,"",'Historical Data - summary'!G13/'Historical Data - HMO'!G$52)</f>
        <v>925</v>
      </c>
      <c r="H20" s="56">
        <f>IF('Historical Data - HMO'!H$52=0,"",'Historical Data - summary'!H13/'Historical Data - HMO'!H$52)</f>
        <v>983.33333333333337</v>
      </c>
      <c r="I20" s="56">
        <f>IF('Historical Data - HMO'!I$52=0,"",'Historical Data - summary'!I13/'Historical Data - HMO'!I$52)</f>
        <v>1041.6666666666667</v>
      </c>
    </row>
    <row r="21" spans="1:9" s="30" customFormat="1" x14ac:dyDescent="0.2">
      <c r="B21" s="109"/>
      <c r="C21" s="62">
        <v>2.2000000000000002</v>
      </c>
      <c r="D21" s="40" t="s">
        <v>40</v>
      </c>
      <c r="E21" s="56">
        <f>IF('Historical Data - HMO'!E$52=0,"",'Historical Data - summary'!E14/'Historical Data - HMO'!E$52)</f>
        <v>583.33333333333337</v>
      </c>
      <c r="F21" s="56">
        <f>IF('Historical Data - HMO'!F$52=0,"",'Historical Data - summary'!F14/'Historical Data - HMO'!F$52)</f>
        <v>687.5</v>
      </c>
      <c r="G21" s="56">
        <f>IF('Historical Data - HMO'!G$52=0,"",'Historical Data - summary'!G14/'Historical Data - HMO'!G$52)</f>
        <v>717.5</v>
      </c>
      <c r="H21" s="56">
        <f>IF('Historical Data - HMO'!H$52=0,"",'Historical Data - summary'!H14/'Historical Data - HMO'!H$52)</f>
        <v>744.16666666666663</v>
      </c>
      <c r="I21" s="56">
        <f>IF('Historical Data - HMO'!I$52=0,"",'Historical Data - summary'!I14/'Historical Data - HMO'!I$52)</f>
        <v>916.66666666666663</v>
      </c>
    </row>
    <row r="22" spans="1:9" s="30" customFormat="1" x14ac:dyDescent="0.2">
      <c r="B22" s="109"/>
      <c r="C22" s="62">
        <v>2.2999999999999998</v>
      </c>
      <c r="D22" s="40" t="s">
        <v>0</v>
      </c>
      <c r="E22" s="56">
        <f>IF('Historical Data - HMO'!E$52=0,"",'Historical Data - summary'!E15/'Historical Data - HMO'!E$52)</f>
        <v>158.33333333333334</v>
      </c>
      <c r="F22" s="56">
        <f>IF('Historical Data - HMO'!F$52=0,"",'Historical Data - summary'!F15/'Historical Data - HMO'!F$52)</f>
        <v>108.33333333333333</v>
      </c>
      <c r="G22" s="56">
        <f>IF('Historical Data - HMO'!G$52=0,"",'Historical Data - summary'!G15/'Historical Data - HMO'!G$52)</f>
        <v>100</v>
      </c>
      <c r="H22" s="56">
        <f>IF('Historical Data - HMO'!H$52=0,"",'Historical Data - summary'!H15/'Historical Data - HMO'!H$52)</f>
        <v>87.5</v>
      </c>
      <c r="I22" s="56">
        <f>IF('Historical Data - HMO'!I$52=0,"",'Historical Data - summary'!I15/'Historical Data - HMO'!I$52)</f>
        <v>87.5</v>
      </c>
    </row>
    <row r="23" spans="1:9" s="30" customFormat="1" x14ac:dyDescent="0.2">
      <c r="B23" s="109"/>
      <c r="C23" s="62">
        <v>2.4</v>
      </c>
      <c r="D23" s="40" t="s">
        <v>41</v>
      </c>
      <c r="E23" s="56">
        <f>IF('Historical Data - HMO'!E$52=0,"",'Historical Data - summary'!E16/'Historical Data - HMO'!E$52)</f>
        <v>22.083333333333332</v>
      </c>
      <c r="F23" s="56">
        <f>IF('Historical Data - HMO'!F$52=0,"",'Historical Data - summary'!F16/'Historical Data - HMO'!F$52)</f>
        <v>23.8125</v>
      </c>
      <c r="G23" s="56">
        <f>IF('Historical Data - HMO'!G$52=0,"",'Historical Data - summary'!G16/'Historical Data - HMO'!G$52)</f>
        <v>25.070833333333333</v>
      </c>
      <c r="H23" s="56">
        <f>IF('Historical Data - HMO'!H$52=0,"",'Historical Data - summary'!H16/'Historical Data - HMO'!H$52)</f>
        <v>29.858333333333334</v>
      </c>
      <c r="I23" s="56">
        <f>IF('Historical Data - HMO'!I$52=0,"",'Historical Data - summary'!I16/'Historical Data - HMO'!I$52)</f>
        <v>30.479166666666668</v>
      </c>
    </row>
    <row r="24" spans="1:9" s="30" customFormat="1" x14ac:dyDescent="0.2">
      <c r="B24" s="109"/>
      <c r="C24" s="39">
        <v>2.5</v>
      </c>
      <c r="D24" s="40" t="s">
        <v>62</v>
      </c>
      <c r="E24" s="56">
        <f>IF('Historical Data - HMO'!E$52=0,"",'Historical Data - summary'!E17/'Historical Data - HMO'!E$52)</f>
        <v>5</v>
      </c>
      <c r="F24" s="121">
        <f>IF('Historical Data - HMO'!F$52=0,"",'Historical Data - summary'!F17/'Historical Data - HMO'!F$52)</f>
        <v>5.083333333333333</v>
      </c>
      <c r="G24" s="56">
        <f>IF('Historical Data - HMO'!G$52=0,"",'Historical Data - summary'!G17/'Historical Data - HMO'!G$52)</f>
        <v>5.166666666666667</v>
      </c>
      <c r="H24" s="122">
        <f>IF('Historical Data - HMO'!H$52=0,"",'Historical Data - summary'!H17/'Historical Data - HMO'!H$52)</f>
        <v>5.25</v>
      </c>
      <c r="I24" s="122">
        <f>IF('Historical Data - HMO'!I$52=0,"",'Historical Data - summary'!I17/'Historical Data - HMO'!I$52)</f>
        <v>5.333333333333333</v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>
        <f>IF(E20="","",F20/E20-1)</f>
        <v>5.0000000000000044E-2</v>
      </c>
      <c r="G27" s="123">
        <f>IF(F20="","",G20/F20-1)</f>
        <v>5.7142857142857162E-2</v>
      </c>
      <c r="H27" s="123">
        <f>IF(G20="","",H20/G20-1)</f>
        <v>6.3063063063063085E-2</v>
      </c>
      <c r="I27" s="123">
        <f>IF(H20="","",I20/H20-1)</f>
        <v>5.9322033898305149E-2</v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>
        <f t="shared" ref="F28:G31" si="0">IF(E21="","",F21/E21-1)</f>
        <v>0.1785714285714286</v>
      </c>
      <c r="G28" s="123">
        <f t="shared" si="0"/>
        <v>4.3636363636363695E-2</v>
      </c>
      <c r="H28" s="123">
        <f t="shared" ref="H28:I28" si="1">IF(G21="","",H21/G21-1)</f>
        <v>3.7166085946573668E-2</v>
      </c>
      <c r="I28" s="123">
        <f t="shared" si="1"/>
        <v>0.23180291153415444</v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>
        <f t="shared" si="0"/>
        <v>-0.31578947368421062</v>
      </c>
      <c r="G29" s="123">
        <f t="shared" si="0"/>
        <v>-7.6923076923076872E-2</v>
      </c>
      <c r="H29" s="123">
        <f t="shared" ref="H29:I29" si="2">IF(G22="","",H22/G22-1)</f>
        <v>-0.125</v>
      </c>
      <c r="I29" s="123">
        <f t="shared" si="2"/>
        <v>0</v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>
        <f t="shared" si="0"/>
        <v>7.8301886792452979E-2</v>
      </c>
      <c r="G30" s="123">
        <f t="shared" si="0"/>
        <v>5.2843394575678104E-2</v>
      </c>
      <c r="H30" s="123">
        <f t="shared" ref="H30:I30" si="3">IF(G23="","",H23/G23-1)</f>
        <v>0.19095894964267912</v>
      </c>
      <c r="I30" s="123">
        <f t="shared" si="3"/>
        <v>2.0792631872732281E-2</v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>
        <f t="shared" si="0"/>
        <v>1.6666666666666607E-2</v>
      </c>
      <c r="G31" s="123">
        <f t="shared" si="0"/>
        <v>1.6393442622950838E-2</v>
      </c>
      <c r="H31" s="125">
        <f t="shared" ref="H31" si="4">IF(G24="","",H24/G24-1)</f>
        <v>1.6129032258064502E-2</v>
      </c>
      <c r="I31" s="125">
        <f t="shared" ref="I31" si="5">IF(H24="","",I24/H24-1)</f>
        <v>1.5873015873015817E-2</v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-5</v>
      </c>
      <c r="F37" s="31">
        <f>E37+1</f>
        <v>-4</v>
      </c>
      <c r="G37" s="32">
        <f>F37+1</f>
        <v>-3</v>
      </c>
      <c r="H37" s="31">
        <f>G37+1</f>
        <v>-2</v>
      </c>
      <c r="I37" s="33">
        <f>H37+1</f>
        <v>-1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1000000000</v>
      </c>
      <c r="F39" s="56">
        <f>'Historical Data - PPO'!F13</f>
        <v>1050000000</v>
      </c>
      <c r="G39" s="56">
        <f>'Historical Data - PPO'!G13</f>
        <v>1110000000</v>
      </c>
      <c r="H39" s="56">
        <f>'Historical Data - PPO'!H13</f>
        <v>1180000000</v>
      </c>
      <c r="I39" s="56">
        <f>'Historical Data - PPO'!I13</f>
        <v>1250000000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700000000</v>
      </c>
      <c r="F40" s="56">
        <f>'Historical Data - PPO'!F21</f>
        <v>825000000</v>
      </c>
      <c r="G40" s="56">
        <f>'Historical Data - PPO'!G21</f>
        <v>861000000</v>
      </c>
      <c r="H40" s="56">
        <f>'Historical Data - PPO'!H21</f>
        <v>893000000</v>
      </c>
      <c r="I40" s="56">
        <f>'Historical Data - PPO'!I21</f>
        <v>1100000000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190000000</v>
      </c>
      <c r="F41" s="56">
        <f>'Historical Data - PPO'!F49</f>
        <v>130000000</v>
      </c>
      <c r="G41" s="56">
        <f>'Historical Data - PPO'!G49</f>
        <v>120000000</v>
      </c>
      <c r="H41" s="56">
        <f>'Historical Data - PPO'!H49</f>
        <v>105000000</v>
      </c>
      <c r="I41" s="56">
        <f>'Historical Data - PPO'!I49</f>
        <v>105000000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26500000</v>
      </c>
      <c r="F42" s="56">
        <f>'Historical Data - PPO'!F34</f>
        <v>28575000</v>
      </c>
      <c r="G42" s="56">
        <f>'Historical Data - PPO'!G34</f>
        <v>30085000</v>
      </c>
      <c r="H42" s="56">
        <f>'Historical Data - PPO'!H34</f>
        <v>35830000</v>
      </c>
      <c r="I42" s="56">
        <f>'Historical Data - PPO'!I34</f>
        <v>36575000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6000000</v>
      </c>
      <c r="F43" s="121">
        <f>'Historical Data - PPO'!F43</f>
        <v>6100000</v>
      </c>
      <c r="G43" s="56">
        <f>'Historical Data - PPO'!G43</f>
        <v>6200000</v>
      </c>
      <c r="H43" s="122">
        <f>'Historical Data - PPO'!H43</f>
        <v>6300000</v>
      </c>
      <c r="I43" s="122">
        <f>'Historical Data - PPO'!I43</f>
        <v>6400000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833.33333333333337</v>
      </c>
      <c r="F46" s="56">
        <f>IF('Historical Data - PPO'!F$53=0,"",F39/'Historical Data - PPO'!F$53)</f>
        <v>875</v>
      </c>
      <c r="G46" s="56">
        <f>IF('Historical Data - PPO'!G$53=0,"",G39/'Historical Data - PPO'!G$53)</f>
        <v>925</v>
      </c>
      <c r="H46" s="56">
        <f>IF('Historical Data - PPO'!H$53=0,"",H39/'Historical Data - PPO'!H$53)</f>
        <v>983.33333333333337</v>
      </c>
      <c r="I46" s="56">
        <f>IF('Historical Data - PPO'!I$53=0,"",I39/'Historical Data - PPO'!I$53)</f>
        <v>1041.6666666666667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583.33333333333337</v>
      </c>
      <c r="F47" s="56">
        <f>IF('Historical Data - PPO'!F$53=0,"",F40/'Historical Data - PPO'!F$53)</f>
        <v>687.5</v>
      </c>
      <c r="G47" s="56">
        <f>IF('Historical Data - PPO'!G$53=0,"",G40/'Historical Data - PPO'!G$53)</f>
        <v>717.5</v>
      </c>
      <c r="H47" s="56">
        <f>IF('Historical Data - PPO'!H$53=0,"",H40/'Historical Data - PPO'!H$53)</f>
        <v>744.16666666666663</v>
      </c>
      <c r="I47" s="56">
        <f>IF('Historical Data - PPO'!I$53=0,"",I40/'Historical Data - PPO'!I$53)</f>
        <v>916.66666666666663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158.33333333333334</v>
      </c>
      <c r="F48" s="56">
        <f>IF('Historical Data - PPO'!F$53=0,"",F41/'Historical Data - PPO'!F$53)</f>
        <v>108.33333333333333</v>
      </c>
      <c r="G48" s="56">
        <f>IF('Historical Data - PPO'!G$53=0,"",G41/'Historical Data - PPO'!G$53)</f>
        <v>100</v>
      </c>
      <c r="H48" s="56">
        <f>IF('Historical Data - PPO'!H$53=0,"",H41/'Historical Data - PPO'!H$53)</f>
        <v>87.5</v>
      </c>
      <c r="I48" s="56">
        <f>IF('Historical Data - PPO'!I$53=0,"",I41/'Historical Data - PPO'!I$53)</f>
        <v>87.5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22.083333333333332</v>
      </c>
      <c r="F49" s="56">
        <f>IF('Historical Data - PPO'!F$53=0,"",F42/'Historical Data - PPO'!F$53)</f>
        <v>23.8125</v>
      </c>
      <c r="G49" s="56">
        <f>IF('Historical Data - PPO'!G$53=0,"",G42/'Historical Data - PPO'!G$53)</f>
        <v>25.070833333333333</v>
      </c>
      <c r="H49" s="56">
        <f>IF('Historical Data - PPO'!H$53=0,"",H42/'Historical Data - PPO'!H$53)</f>
        <v>29.858333333333334</v>
      </c>
      <c r="I49" s="56">
        <f>IF('Historical Data - PPO'!I$53=0,"",I42/'Historical Data - PPO'!I$53)</f>
        <v>30.479166666666668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5</v>
      </c>
      <c r="F50" s="121">
        <f>IF('Historical Data - PPO'!F$53=0,"",F43/'Historical Data - PPO'!F$53)</f>
        <v>5.083333333333333</v>
      </c>
      <c r="G50" s="56">
        <f>IF('Historical Data - PPO'!G$53=0,"",G43/'Historical Data - PPO'!G$53)</f>
        <v>5.166666666666667</v>
      </c>
      <c r="H50" s="122">
        <f>IF('Historical Data - PPO'!H$53=0,"",H43/'Historical Data - PPO'!H$53)</f>
        <v>5.25</v>
      </c>
      <c r="I50" s="122">
        <f>IF('Historical Data - PPO'!I$53=0,"",I43/'Historical Data - PPO'!I$53)</f>
        <v>5.333333333333333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5.0000000000000044E-2</v>
      </c>
      <c r="G53" s="123">
        <f>IF(F46="","",G46/F46-1)</f>
        <v>5.7142857142857162E-2</v>
      </c>
      <c r="H53" s="123">
        <f>IF(G46="","",H46/G46-1)</f>
        <v>6.3063063063063085E-2</v>
      </c>
      <c r="I53" s="123">
        <f>IF(H46="","",I46/H46-1)</f>
        <v>5.9322033898305149E-2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0.1785714285714286</v>
      </c>
      <c r="G54" s="123">
        <f t="shared" ref="G54:G56" si="7">IF(F47="","",G47/F47-1)</f>
        <v>4.3636363636363695E-2</v>
      </c>
      <c r="H54" s="123">
        <f t="shared" ref="H54:H56" si="8">IF(G47="","",H47/G47-1)</f>
        <v>3.7166085946573668E-2</v>
      </c>
      <c r="I54" s="123">
        <f t="shared" ref="I54:I56" si="9">IF(H47="","",I47/H47-1)</f>
        <v>0.23180291153415444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>
        <f t="shared" si="6"/>
        <v>-0.31578947368421062</v>
      </c>
      <c r="G55" s="123">
        <f t="shared" si="7"/>
        <v>-7.6923076923076872E-2</v>
      </c>
      <c r="H55" s="123">
        <f t="shared" si="8"/>
        <v>-0.125</v>
      </c>
      <c r="I55" s="123">
        <f t="shared" si="9"/>
        <v>0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>
        <f>IF(E49="","",F49/E49-1)</f>
        <v>7.8301886792452979E-2</v>
      </c>
      <c r="G56" s="123">
        <f t="shared" si="7"/>
        <v>5.2843394575678104E-2</v>
      </c>
      <c r="H56" s="123">
        <f t="shared" si="8"/>
        <v>0.19095894964267912</v>
      </c>
      <c r="I56" s="123">
        <f t="shared" si="9"/>
        <v>2.0792631872732281E-2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1.6666666666666607E-2</v>
      </c>
      <c r="G57" s="123">
        <f t="shared" ref="G57" si="10">IF(F50="","",G50/F50-1)</f>
        <v>1.6393442622950838E-2</v>
      </c>
      <c r="H57" s="125">
        <f t="shared" ref="H57" si="11">IF(G50="","",H50/G50-1)</f>
        <v>1.6129032258064502E-2</v>
      </c>
      <c r="I57" s="125">
        <f t="shared" ref="I57" si="12">IF(H50="","",I50/H50-1)</f>
        <v>1.5873015873015817E-2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Andrade, Fallon@DMHC</cp:lastModifiedBy>
  <cp:lastPrinted>2017-08-31T23:03:42Z</cp:lastPrinted>
  <dcterms:created xsi:type="dcterms:W3CDTF">2016-01-21T22:50:39Z</dcterms:created>
  <dcterms:modified xsi:type="dcterms:W3CDTF">2019-06-12T18:37:28Z</dcterms:modified>
</cp:coreProperties>
</file>